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25E8C416-54F9-4F39-B5E9-5077ACFB28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Лист1!$A$8:$I$132</definedName>
  </definedNames>
  <calcPr calcId="181029"/>
</workbook>
</file>

<file path=xl/calcChain.xml><?xml version="1.0" encoding="utf-8"?>
<calcChain xmlns="http://schemas.openxmlformats.org/spreadsheetml/2006/main">
  <c r="R138" i="1" l="1"/>
  <c r="C126" i="1"/>
  <c r="R137" i="1" l="1"/>
  <c r="R139" i="1" s="1"/>
  <c r="S156" i="1" l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2" i="1"/>
  <c r="S130" i="1"/>
  <c r="S129" i="1"/>
  <c r="S127" i="1"/>
  <c r="S125" i="1"/>
  <c r="S124" i="1"/>
  <c r="S123" i="1"/>
  <c r="S122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6" i="1"/>
  <c r="S105" i="1"/>
  <c r="S104" i="1"/>
  <c r="S103" i="1"/>
  <c r="S102" i="1"/>
  <c r="S101" i="1"/>
  <c r="S100" i="1"/>
  <c r="S98" i="1"/>
  <c r="S97" i="1"/>
  <c r="S96" i="1"/>
  <c r="S95" i="1"/>
  <c r="S94" i="1"/>
  <c r="S93" i="1"/>
  <c r="S91" i="1"/>
  <c r="S90" i="1"/>
  <c r="S89" i="1"/>
  <c r="S88" i="1"/>
  <c r="S87" i="1"/>
  <c r="S86" i="1"/>
  <c r="S85" i="1"/>
  <c r="S83" i="1"/>
  <c r="S82" i="1"/>
  <c r="S81" i="1"/>
  <c r="S80" i="1"/>
  <c r="S78" i="1"/>
  <c r="S77" i="1"/>
  <c r="S76" i="1"/>
  <c r="S72" i="1"/>
  <c r="S71" i="1"/>
  <c r="S69" i="1"/>
  <c r="S68" i="1"/>
  <c r="S67" i="1"/>
  <c r="S66" i="1"/>
  <c r="S64" i="1"/>
  <c r="S63" i="1"/>
  <c r="S62" i="1"/>
  <c r="S61" i="1"/>
  <c r="S59" i="1"/>
  <c r="S58" i="1"/>
  <c r="S56" i="1"/>
  <c r="S54" i="1"/>
  <c r="S49" i="1"/>
  <c r="S46" i="1"/>
  <c r="S45" i="1"/>
  <c r="S42" i="1"/>
  <c r="S39" i="1"/>
  <c r="S37" i="1"/>
  <c r="S35" i="1"/>
  <c r="S33" i="1"/>
  <c r="S29" i="1"/>
  <c r="Q137" i="1" l="1"/>
  <c r="Q136" i="1"/>
  <c r="Q135" i="1"/>
  <c r="C99" i="1" l="1"/>
  <c r="S99" i="1" s="1"/>
  <c r="L140" i="1" l="1"/>
  <c r="L139" i="1"/>
  <c r="L136" i="1" l="1"/>
  <c r="L135" i="1" l="1"/>
  <c r="L137" i="1" s="1"/>
  <c r="J135" i="1" l="1"/>
  <c r="C65" i="1" l="1"/>
  <c r="S65" i="1" s="1"/>
  <c r="E75" i="1" l="1"/>
  <c r="D75" i="1"/>
  <c r="E70" i="1"/>
  <c r="D70" i="1"/>
  <c r="E65" i="1"/>
  <c r="D65" i="1"/>
  <c r="E60" i="1"/>
  <c r="D60" i="1"/>
  <c r="E57" i="1"/>
  <c r="D57" i="1"/>
  <c r="E55" i="1"/>
  <c r="D55" i="1"/>
  <c r="E53" i="1"/>
  <c r="D53" i="1"/>
  <c r="E48" i="1"/>
  <c r="E47" i="1" s="1"/>
  <c r="D48" i="1"/>
  <c r="D47" i="1" s="1"/>
  <c r="E44" i="1"/>
  <c r="E43" i="1" s="1"/>
  <c r="D44" i="1"/>
  <c r="D43" i="1" s="1"/>
  <c r="E41" i="1"/>
  <c r="E40" i="1" s="1"/>
  <c r="D41" i="1"/>
  <c r="D40" i="1" s="1"/>
  <c r="E38" i="1"/>
  <c r="D38" i="1"/>
  <c r="E36" i="1"/>
  <c r="D36" i="1"/>
  <c r="E34" i="1"/>
  <c r="D34" i="1"/>
  <c r="E32" i="1"/>
  <c r="D32" i="1"/>
  <c r="E28" i="1"/>
  <c r="E27" i="1" s="1"/>
  <c r="D28" i="1"/>
  <c r="D27" i="1" s="1"/>
  <c r="C34" i="1"/>
  <c r="S34" i="1" s="1"/>
  <c r="D51" i="1" l="1"/>
  <c r="D50" i="1" s="1"/>
  <c r="E51" i="1"/>
  <c r="E50" i="1" s="1"/>
  <c r="D52" i="1"/>
  <c r="E52" i="1"/>
  <c r="D31" i="1"/>
  <c r="D30" i="1" s="1"/>
  <c r="D26" i="1" s="1"/>
  <c r="E31" i="1"/>
  <c r="E30" i="1" s="1"/>
  <c r="E26" i="1" s="1"/>
  <c r="E126" i="1"/>
  <c r="D126" i="1"/>
  <c r="D108" i="1"/>
  <c r="E121" i="1"/>
  <c r="D121" i="1"/>
  <c r="E108" i="1"/>
  <c r="E92" i="1"/>
  <c r="D92" i="1"/>
  <c r="E99" i="1"/>
  <c r="D99" i="1"/>
  <c r="C84" i="1"/>
  <c r="S84" i="1" s="1"/>
  <c r="C92" i="1"/>
  <c r="C36" i="1"/>
  <c r="S36" i="1" s="1"/>
  <c r="C32" i="1"/>
  <c r="S32" i="1" s="1"/>
  <c r="C28" i="1"/>
  <c r="E79" i="1" l="1"/>
  <c r="S92" i="1"/>
  <c r="C79" i="1"/>
  <c r="S79" i="1" s="1"/>
  <c r="D25" i="1"/>
  <c r="D107" i="1"/>
  <c r="E25" i="1"/>
  <c r="E107" i="1"/>
  <c r="D79" i="1"/>
  <c r="D74" i="1" s="1"/>
  <c r="D73" i="1" s="1"/>
  <c r="D24" i="1" s="1"/>
  <c r="C31" i="1"/>
  <c r="S31" i="1" s="1"/>
  <c r="E74" i="1" l="1"/>
  <c r="E73" i="1" s="1"/>
  <c r="E24" i="1" s="1"/>
  <c r="C30" i="1"/>
  <c r="S30" i="1" s="1"/>
  <c r="S126" i="1"/>
  <c r="C108" i="1"/>
  <c r="S108" i="1" s="1"/>
  <c r="C133" i="1"/>
  <c r="S133" i="1" s="1"/>
  <c r="C131" i="1"/>
  <c r="S131" i="1" s="1"/>
  <c r="C121" i="1"/>
  <c r="S121" i="1" s="1"/>
  <c r="C75" i="1"/>
  <c r="S75" i="1" s="1"/>
  <c r="C70" i="1"/>
  <c r="S70" i="1" s="1"/>
  <c r="C60" i="1"/>
  <c r="S60" i="1" s="1"/>
  <c r="C57" i="1"/>
  <c r="S57" i="1" s="1"/>
  <c r="C55" i="1"/>
  <c r="S55" i="1" s="1"/>
  <c r="C53" i="1"/>
  <c r="S53" i="1" s="1"/>
  <c r="C48" i="1"/>
  <c r="C44" i="1"/>
  <c r="C41" i="1"/>
  <c r="C38" i="1"/>
  <c r="S38" i="1" s="1"/>
  <c r="C27" i="1"/>
  <c r="C43" i="1" l="1"/>
  <c r="S43" i="1" s="1"/>
  <c r="S44" i="1"/>
  <c r="C47" i="1"/>
  <c r="S47" i="1" s="1"/>
  <c r="S48" i="1"/>
  <c r="C40" i="1"/>
  <c r="S40" i="1" s="1"/>
  <c r="S41" i="1"/>
  <c r="C52" i="1"/>
  <c r="S52" i="1" s="1"/>
  <c r="C51" i="1"/>
  <c r="C107" i="1"/>
  <c r="C74" i="1" l="1"/>
  <c r="C73" i="1" s="1"/>
  <c r="S73" i="1" s="1"/>
  <c r="S107" i="1"/>
  <c r="C50" i="1"/>
  <c r="S50" i="1" s="1"/>
  <c r="S51" i="1"/>
  <c r="C26" i="1"/>
  <c r="S74" i="1" l="1"/>
  <c r="C25" i="1"/>
  <c r="C24" i="1" s="1"/>
</calcChain>
</file>

<file path=xl/sharedStrings.xml><?xml version="1.0" encoding="utf-8"?>
<sst xmlns="http://schemas.openxmlformats.org/spreadsheetml/2006/main" count="224" uniqueCount="206">
  <si>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</si>
  <si>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</si>
  <si>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</si>
  <si>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</si>
  <si>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</si>
  <si>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</si>
  <si>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</si>
  <si>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</si>
  <si>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</si>
  <si>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</si>
  <si>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</si>
  <si>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</si>
  <si>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</si>
  <si>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</si>
  <si>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</si>
  <si>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</si>
  <si>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</si>
  <si>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</si>
  <si>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</si>
  <si>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</si>
  <si>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</si>
  <si>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</si>
  <si>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</si>
  <si>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</si>
  <si>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</si>
  <si>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</si>
  <si>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</si>
  <si>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</si>
  <si>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</si>
  <si>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</si>
  <si>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</si>
  <si>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</si>
  <si>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</si>
  <si>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</si>
  <si>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</si>
  <si>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</si>
  <si>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</si>
  <si>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</si>
  <si>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</si>
  <si>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</si>
  <si>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</si>
  <si>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</si>
  <si>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</si>
  <si>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</si>
  <si>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</si>
  <si>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</si>
  <si>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</si>
  <si>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</si>
  <si>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</si>
  <si>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</si>
  <si>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</si>
  <si>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</si>
  <si>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</si>
  <si>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</si>
  <si>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</si>
  <si>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</si>
  <si>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</si>
  <si>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</si>
  <si>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</si>
  <si>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</si>
  <si>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</si>
  <si>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</si>
  <si>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</si>
  <si>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</si>
  <si>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</si>
  <si>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</si>
  <si>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</si>
  <si>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</si>
  <si>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</si>
  <si>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</si>
  <si>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</si>
  <si>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</si>
  <si>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</si>
  <si>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</si>
  <si>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</si>
  <si>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</si>
  <si>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</si>
  <si>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</si>
  <si>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</si>
  <si>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</si>
  <si>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</si>
  <si>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</si>
  <si>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</si>
  <si>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</si>
  <si>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</si>
  <si>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</si>
  <si>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</si>
  <si>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</si>
  <si>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</si>
  <si>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</si>
  <si>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</si>
  <si>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</si>
  <si>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</si>
  <si>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</si>
  <si>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</si>
  <si>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</si>
  <si>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</si>
  <si>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</si>
  <si>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</si>
  <si>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</si>
  <si>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</si>
  <si>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</si>
  <si>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</si>
  <si>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</si>
  <si>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</si>
  <si>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</si>
  <si>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</si>
  <si>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</si>
  <si>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</si>
  <si>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</si>
  <si>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</si>
  <si>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</si>
  <si>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</si>
  <si>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</si>
  <si>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</si>
  <si>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</si>
  <si>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</si>
  <si>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</si>
  <si>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</si>
  <si>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</si>
  <si>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</si>
  <si>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</si>
  <si>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</si>
  <si>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</si>
  <si>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</si>
  <si>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</si>
  <si>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</si>
  <si>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</si>
  <si>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</si>
  <si>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</si>
  <si>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</si>
  <si>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</si>
  <si>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</si>
  <si>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</si>
  <si>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</si>
  <si>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</si>
  <si>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</si>
  <si>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</si>
  <si>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</si>
  <si>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</si>
  <si>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</si>
  <si>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</si>
  <si>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</si>
  <si>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</si>
  <si>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</si>
  <si>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</si>
  <si>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</si>
  <si>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</si>
  <si>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</si>
  <si>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</si>
  <si>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</si>
  <si>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</si>
  <si>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</si>
  <si>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</si>
  <si>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</si>
  <si>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</si>
  <si>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</si>
  <si>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</si>
  <si>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</si>
  <si>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</si>
  <si>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</si>
  <si>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</si>
  <si>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</si>
  <si>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</si>
  <si>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</si>
  <si>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</si>
  <si>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</si>
  <si>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</si>
  <si>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</si>
  <si>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</si>
  <si>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</si>
  <si>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</si>
  <si>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</si>
  <si>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</si>
  <si>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</si>
  <si>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</si>
  <si>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</si>
  <si>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</si>
  <si>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</si>
  <si>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</si>
  <si>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</si>
  <si>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</si>
  <si>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</si>
  <si>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</si>
  <si>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</si>
  <si>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</si>
  <si>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</si>
  <si>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</si>
  <si>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</si>
  <si>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муниципального образования "Красногвардейский район" на 2024 год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</si>
  <si>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</si>
  <si>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</si>
  <si>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</si>
  <si>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>март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</si>
  <si>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</si>
  <si>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</si>
  <si>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май</t>
  </si>
  <si>
    <t>август</t>
  </si>
  <si>
    <t>сентябрь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</si>
  <si>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</si>
  <si>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</si>
  <si>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местным бюджетам на капитальный ремон объектов водоснабжения</t>
  </si>
  <si>
    <t>Субсидия местным бюджетам на мероприятия по энергосбережению и повышению энергетической эффективности</t>
  </si>
  <si>
    <t>от 26.12.2023 г. № 63</t>
  </si>
  <si>
    <t>Субсидия местным бюджетам на укрепление материально-технической базы муниципальных учреждений культуры</t>
  </si>
  <si>
    <t>от 18.10.2024 г.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</si>
</sst>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"/>
    <numFmt numFmtId="166" formatCode="0.0000"/>
    <numFmt numFmtId="167" formatCode="0.000000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164" fontId="1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/>
    </xf>
    <xf numFmtId="166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167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4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4" fontId="4" fillId="0" borderId="2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60"/>
  <sheetViews>
    <sheetView tabSelected="1" view="pageLayout" topLeftCell="A56" zoomScaleNormal="100" zoomScaleSheetLayoutView="100" workbookViewId="0">
      <selection activeCell="A11" sqref="A11:C11"/>
    </sheetView>
  </sheetViews>
  <sheetFormatPr defaultColWidth="9.140625" defaultRowHeight="15" x14ac:dyDescent="0.25"/>
  <cols>
    <col min="1" max="1" width="24.28515625" style="1" customWidth="1"/>
    <col min="2" max="2" width="50.5703125" style="28" customWidth="1"/>
    <col min="3" max="3" width="18.85546875" style="37" customWidth="1"/>
    <col min="4" max="4" width="11.7109375" style="29" hidden="1" customWidth="1"/>
    <col min="5" max="5" width="11.42578125" style="29" hidden="1" customWidth="1"/>
    <col min="6" max="6" width="9.140625" hidden="1" customWidth="1"/>
    <col min="7" max="7" width="14.7109375" hidden="1" customWidth="1"/>
    <col min="8" max="8" width="13.7109375" hidden="1" customWidth="1"/>
    <col min="9" max="9" width="12.5703125" hidden="1" customWidth="1"/>
    <col min="10" max="10" width="0.140625" style="29" hidden="1" customWidth="1"/>
    <col min="11" max="11" width="12.140625" style="29" hidden="1" customWidth="1"/>
    <col min="12" max="12" width="0.140625" style="32" hidden="1" customWidth="1"/>
    <col min="13" max="13" width="7.85546875" style="32" hidden="1" customWidth="1"/>
    <col min="14" max="14" width="10.7109375" style="32" hidden="1" customWidth="1"/>
    <col min="15" max="15" width="13.42578125" hidden="1" customWidth="1"/>
    <col min="16" max="16" width="10.42578125" style="29" hidden="1" customWidth="1"/>
    <col min="17" max="17" width="10.28515625" style="29" hidden="1" customWidth="1"/>
    <col min="18" max="18" width="13.28515625" style="29" hidden="1" customWidth="1"/>
    <col min="19" max="19" width="0.140625" style="29" customWidth="1"/>
  </cols>
  <sheetData>
    <row r="1" spans="1:3" ht="15.75" hidden="1" customHeight="1" x14ac:dyDescent="0.25"/>
    <row r="2" spans="1:3" hidden="1" x14ac:dyDescent="0.25"/>
    <row r="3" spans="1:3" hidden="1" x14ac:dyDescent="0.25"/>
    <row r="4" spans="1:3" hidden="1" x14ac:dyDescent="0.25"/>
    <row r="5" spans="1:3" hidden="1" x14ac:dyDescent="0.25"/>
    <row r="6" spans="1:3" hidden="1" x14ac:dyDescent="0.25"/>
    <row r="7" spans="1:3" hidden="1" x14ac:dyDescent="0.25"/>
    <row r="8" spans="1:3" x14ac:dyDescent="0.25">
      <c r="A8" s="43" t="s">
        <v>0</v>
      </c>
      <c r="B8" s="43"/>
      <c r="C8" s="43"/>
    </row>
    <row r="9" spans="1:3" x14ac:dyDescent="0.25">
      <c r="A9" s="43" t="s">
        <v>1</v>
      </c>
      <c r="B9" s="43"/>
      <c r="C9" s="43"/>
    </row>
    <row r="10" spans="1:3" x14ac:dyDescent="0.25">
      <c r="A10" s="43" t="s">
        <v>2</v>
      </c>
      <c r="B10" s="43"/>
      <c r="C10" s="43"/>
    </row>
    <row r="11" spans="1:3" x14ac:dyDescent="0.25">
      <c r="A11" s="43" t="s">
        <v>205</v>
      </c>
      <c r="B11" s="43"/>
      <c r="C11" s="43"/>
    </row>
    <row r="12" spans="1:3" x14ac:dyDescent="0.25">
      <c r="A12" s="44"/>
      <c r="B12" s="44"/>
      <c r="C12" s="44"/>
    </row>
    <row r="13" spans="1:3" x14ac:dyDescent="0.25">
      <c r="B13" s="43" t="s">
        <v>0</v>
      </c>
      <c r="C13" s="43"/>
    </row>
    <row r="14" spans="1:3" x14ac:dyDescent="0.25">
      <c r="B14" s="43" t="s">
        <v>1</v>
      </c>
      <c r="C14" s="43"/>
    </row>
    <row r="15" spans="1:3" x14ac:dyDescent="0.25">
      <c r="B15" s="43" t="s">
        <v>2</v>
      </c>
      <c r="C15" s="43"/>
    </row>
    <row r="16" spans="1:3" x14ac:dyDescent="0.25">
      <c r="B16" s="43" t="s">
        <v>203</v>
      </c>
      <c r="C16" s="43"/>
    </row>
    <row r="18" spans="1:19" ht="15.75" x14ac:dyDescent="0.25">
      <c r="A18" s="45" t="s">
        <v>3</v>
      </c>
      <c r="B18" s="45"/>
      <c r="C18" s="45"/>
    </row>
    <row r="19" spans="1:19" x14ac:dyDescent="0.25">
      <c r="A19" s="45" t="s">
        <v>189</v>
      </c>
      <c r="B19" s="45"/>
      <c r="C19" s="45"/>
    </row>
    <row r="20" spans="1:19" x14ac:dyDescent="0.25">
      <c r="A20" s="45"/>
      <c r="B20" s="45"/>
      <c r="C20" s="45"/>
    </row>
    <row r="21" spans="1:19" x14ac:dyDescent="0.25">
      <c r="A21" s="27"/>
      <c r="B21" s="2"/>
      <c r="C21" s="37" t="s">
        <v>4</v>
      </c>
    </row>
    <row r="22" spans="1:19" ht="71.25" x14ac:dyDescent="0.25">
      <c r="A22" s="3" t="s">
        <v>5</v>
      </c>
      <c r="B22" s="4" t="s">
        <v>6</v>
      </c>
      <c r="C22" s="38" t="s">
        <v>7</v>
      </c>
      <c r="L22" s="32" t="s">
        <v>193</v>
      </c>
      <c r="P22" s="29" t="s">
        <v>196</v>
      </c>
      <c r="Q22" s="29" t="s">
        <v>197</v>
      </c>
      <c r="R22" s="29" t="s">
        <v>198</v>
      </c>
    </row>
    <row r="23" spans="1:19" x14ac:dyDescent="0.25">
      <c r="A23" s="4">
        <v>1</v>
      </c>
      <c r="B23" s="4">
        <v>2</v>
      </c>
      <c r="C23" s="4">
        <v>3</v>
      </c>
    </row>
    <row r="24" spans="1:19" x14ac:dyDescent="0.25">
      <c r="A24" s="5" t="s">
        <v>8</v>
      </c>
      <c r="B24" s="6" t="s">
        <v>9</v>
      </c>
      <c r="C24" s="7">
        <f>C25+C73</f>
        <v>1558135.0173700002</v>
      </c>
      <c r="D24" s="7">
        <f t="shared" ref="D24:E24" si="0">D25+D73</f>
        <v>774174.87999999989</v>
      </c>
      <c r="E24" s="7">
        <f t="shared" si="0"/>
        <v>813832.39199999988</v>
      </c>
    </row>
    <row r="25" spans="1:19" x14ac:dyDescent="0.25">
      <c r="A25" s="5" t="s">
        <v>10</v>
      </c>
      <c r="B25" s="6" t="s">
        <v>11</v>
      </c>
      <c r="C25" s="7">
        <f>C26+C50</f>
        <v>254388.6</v>
      </c>
      <c r="D25" s="7">
        <f t="shared" ref="D25:E25" si="1">D26+D50</f>
        <v>206595.8</v>
      </c>
      <c r="E25" s="7">
        <f t="shared" si="1"/>
        <v>220493.5</v>
      </c>
    </row>
    <row r="26" spans="1:19" x14ac:dyDescent="0.25">
      <c r="A26" s="5"/>
      <c r="B26" s="6" t="s">
        <v>12</v>
      </c>
      <c r="C26" s="7">
        <f>C27+C30+C40+C43+C47</f>
        <v>212192.7</v>
      </c>
      <c r="D26" s="7">
        <f t="shared" ref="D26:E26" si="2">D27+D30+D40+D43+D47</f>
        <v>171287.69999999998</v>
      </c>
      <c r="E26" s="7">
        <f t="shared" si="2"/>
        <v>184882.5</v>
      </c>
    </row>
    <row r="27" spans="1:19" x14ac:dyDescent="0.25">
      <c r="A27" s="8" t="s">
        <v>13</v>
      </c>
      <c r="B27" s="6" t="s">
        <v>14</v>
      </c>
      <c r="C27" s="7">
        <f>C28</f>
        <v>65133.3</v>
      </c>
      <c r="D27" s="7">
        <f t="shared" ref="D27:E28" si="3">D28</f>
        <v>62731.199999999997</v>
      </c>
      <c r="E27" s="7">
        <f t="shared" si="3"/>
        <v>68063.399999999994</v>
      </c>
    </row>
    <row r="28" spans="1:19" x14ac:dyDescent="0.25">
      <c r="A28" s="5" t="s">
        <v>15</v>
      </c>
      <c r="B28" s="6" t="s">
        <v>16</v>
      </c>
      <c r="C28" s="7">
        <f>C29</f>
        <v>65133.3</v>
      </c>
      <c r="D28" s="7">
        <f t="shared" si="3"/>
        <v>62731.199999999997</v>
      </c>
      <c r="E28" s="7">
        <f t="shared" si="3"/>
        <v>68063.399999999994</v>
      </c>
    </row>
    <row r="29" spans="1:19" ht="106.5" customHeight="1" x14ac:dyDescent="0.25">
      <c r="A29" s="12" t="s">
        <v>17</v>
      </c>
      <c r="B29" s="10" t="s">
        <v>174</v>
      </c>
      <c r="C29" s="11">
        <v>65133.3</v>
      </c>
      <c r="D29" s="29">
        <v>62731.199999999997</v>
      </c>
      <c r="E29" s="29">
        <v>68063.399999999994</v>
      </c>
      <c r="L29" s="32">
        <v>2209.6999999999998</v>
      </c>
      <c r="Q29" s="29">
        <v>1200</v>
      </c>
      <c r="R29" s="33">
        <v>3800</v>
      </c>
      <c r="S29" s="35">
        <f>C29+R29</f>
        <v>68933.3</v>
      </c>
    </row>
    <row r="30" spans="1:19" x14ac:dyDescent="0.25">
      <c r="A30" s="5" t="s">
        <v>18</v>
      </c>
      <c r="B30" s="6" t="s">
        <v>19</v>
      </c>
      <c r="C30" s="7">
        <f>C31+C36+C39</f>
        <v>92766.1</v>
      </c>
      <c r="D30" s="7">
        <f t="shared" ref="D30:E30" si="4">D31+D36+D39</f>
        <v>71285.2</v>
      </c>
      <c r="E30" s="7">
        <f t="shared" si="4"/>
        <v>74312.600000000006</v>
      </c>
      <c r="R30" s="33"/>
      <c r="S30" s="35">
        <f t="shared" ref="S30:S93" si="5">C30+R30</f>
        <v>92766.1</v>
      </c>
    </row>
    <row r="31" spans="1:19" ht="30" x14ac:dyDescent="0.25">
      <c r="A31" s="12" t="s">
        <v>20</v>
      </c>
      <c r="B31" s="10" t="s">
        <v>21</v>
      </c>
      <c r="C31" s="11">
        <f>C32+C34</f>
        <v>63840</v>
      </c>
      <c r="D31" s="11">
        <f t="shared" ref="D31:E31" si="6">D32+D34</f>
        <v>46904.2</v>
      </c>
      <c r="E31" s="11">
        <f t="shared" si="6"/>
        <v>48921.100000000006</v>
      </c>
      <c r="R31" s="33"/>
      <c r="S31" s="35">
        <f t="shared" si="5"/>
        <v>63840</v>
      </c>
    </row>
    <row r="32" spans="1:19" ht="29.25" customHeight="1" x14ac:dyDescent="0.25">
      <c r="A32" s="9" t="s">
        <v>22</v>
      </c>
      <c r="B32" s="10" t="s">
        <v>23</v>
      </c>
      <c r="C32" s="11">
        <f>C33</f>
        <v>47911.3</v>
      </c>
      <c r="D32" s="11">
        <f t="shared" ref="D32:E32" si="7">D33</f>
        <v>28902.9</v>
      </c>
      <c r="E32" s="11">
        <f t="shared" si="7"/>
        <v>30145.7</v>
      </c>
      <c r="R32" s="33"/>
      <c r="S32" s="35">
        <f t="shared" si="5"/>
        <v>47911.3</v>
      </c>
    </row>
    <row r="33" spans="1:19" ht="30" customHeight="1" x14ac:dyDescent="0.25">
      <c r="A33" s="9" t="s">
        <v>24</v>
      </c>
      <c r="B33" s="10" t="s">
        <v>23</v>
      </c>
      <c r="C33" s="11">
        <v>47911.3</v>
      </c>
      <c r="D33" s="29">
        <v>28902.9</v>
      </c>
      <c r="E33" s="29">
        <v>30145.7</v>
      </c>
      <c r="L33" s="32">
        <v>-1000</v>
      </c>
      <c r="P33" s="29">
        <v>15000</v>
      </c>
      <c r="Q33" s="29">
        <v>6200</v>
      </c>
      <c r="R33" s="33"/>
      <c r="S33" s="35">
        <f t="shared" si="5"/>
        <v>47911.3</v>
      </c>
    </row>
    <row r="34" spans="1:19" ht="45" x14ac:dyDescent="0.25">
      <c r="A34" s="9" t="s">
        <v>25</v>
      </c>
      <c r="B34" s="10" t="s">
        <v>26</v>
      </c>
      <c r="C34" s="11">
        <f>C35</f>
        <v>15928.7</v>
      </c>
      <c r="D34" s="11">
        <f t="shared" ref="D34:E34" si="8">D35</f>
        <v>18001.3</v>
      </c>
      <c r="E34" s="11">
        <f t="shared" si="8"/>
        <v>18775.400000000001</v>
      </c>
      <c r="R34" s="33"/>
      <c r="S34" s="35">
        <f t="shared" si="5"/>
        <v>15928.7</v>
      </c>
    </row>
    <row r="35" spans="1:19" ht="75" x14ac:dyDescent="0.25">
      <c r="A35" s="9" t="s">
        <v>27</v>
      </c>
      <c r="B35" s="10" t="s">
        <v>28</v>
      </c>
      <c r="C35" s="11">
        <v>15928.7</v>
      </c>
      <c r="D35" s="29">
        <v>18001.3</v>
      </c>
      <c r="E35" s="29">
        <v>18775.400000000001</v>
      </c>
      <c r="L35" s="32">
        <v>-1330.5</v>
      </c>
      <c r="R35" s="33"/>
      <c r="S35" s="35">
        <f t="shared" si="5"/>
        <v>15928.7</v>
      </c>
    </row>
    <row r="36" spans="1:19" x14ac:dyDescent="0.25">
      <c r="A36" s="9" t="s">
        <v>29</v>
      </c>
      <c r="B36" s="10" t="s">
        <v>30</v>
      </c>
      <c r="C36" s="11">
        <f>C37</f>
        <v>25251.1</v>
      </c>
      <c r="D36" s="11">
        <f t="shared" ref="D36:E36" si="9">D37</f>
        <v>20789</v>
      </c>
      <c r="E36" s="11">
        <f t="shared" si="9"/>
        <v>21641.4</v>
      </c>
      <c r="R36" s="33">
        <v>3800</v>
      </c>
      <c r="S36" s="35">
        <f t="shared" si="5"/>
        <v>29051.1</v>
      </c>
    </row>
    <row r="37" spans="1:19" x14ac:dyDescent="0.25">
      <c r="A37" s="9" t="s">
        <v>31</v>
      </c>
      <c r="B37" s="10" t="s">
        <v>30</v>
      </c>
      <c r="C37" s="11">
        <v>25251.1</v>
      </c>
      <c r="D37" s="29">
        <v>20789</v>
      </c>
      <c r="E37" s="29">
        <v>21641.4</v>
      </c>
      <c r="Q37" s="29">
        <v>1500</v>
      </c>
      <c r="R37" s="33">
        <v>3800</v>
      </c>
      <c r="S37" s="35">
        <f t="shared" si="5"/>
        <v>29051.1</v>
      </c>
    </row>
    <row r="38" spans="1:19" ht="30" x14ac:dyDescent="0.25">
      <c r="A38" s="12" t="s">
        <v>32</v>
      </c>
      <c r="B38" s="10" t="s">
        <v>33</v>
      </c>
      <c r="C38" s="11">
        <f>C39</f>
        <v>3675</v>
      </c>
      <c r="D38" s="11">
        <f t="shared" ref="D38:E38" si="10">D39</f>
        <v>3592</v>
      </c>
      <c r="E38" s="11">
        <f t="shared" si="10"/>
        <v>3750.1</v>
      </c>
      <c r="R38" s="33"/>
      <c r="S38" s="35">
        <f t="shared" si="5"/>
        <v>3675</v>
      </c>
    </row>
    <row r="39" spans="1:19" ht="45" x14ac:dyDescent="0.25">
      <c r="A39" s="12" t="s">
        <v>34</v>
      </c>
      <c r="B39" s="10" t="s">
        <v>35</v>
      </c>
      <c r="C39" s="11">
        <v>3675</v>
      </c>
      <c r="D39" s="29">
        <v>3592</v>
      </c>
      <c r="E39" s="29">
        <v>3750.1</v>
      </c>
      <c r="L39" s="32">
        <v>234.4</v>
      </c>
      <c r="R39" s="33"/>
      <c r="S39" s="35">
        <f t="shared" si="5"/>
        <v>3675</v>
      </c>
    </row>
    <row r="40" spans="1:19" x14ac:dyDescent="0.25">
      <c r="A40" s="5" t="s">
        <v>36</v>
      </c>
      <c r="B40" s="6" t="s">
        <v>37</v>
      </c>
      <c r="C40" s="7">
        <f t="shared" ref="C40:E41" si="11">C41</f>
        <v>41300</v>
      </c>
      <c r="D40" s="7">
        <f t="shared" si="11"/>
        <v>25300.400000000001</v>
      </c>
      <c r="E40" s="7">
        <f t="shared" si="11"/>
        <v>29884.3</v>
      </c>
      <c r="R40" s="33"/>
      <c r="S40" s="35">
        <f t="shared" si="5"/>
        <v>41300</v>
      </c>
    </row>
    <row r="41" spans="1:19" x14ac:dyDescent="0.25">
      <c r="A41" s="9" t="s">
        <v>38</v>
      </c>
      <c r="B41" s="10" t="s">
        <v>39</v>
      </c>
      <c r="C41" s="11">
        <f t="shared" si="11"/>
        <v>41300</v>
      </c>
      <c r="D41" s="11">
        <f t="shared" si="11"/>
        <v>25300.400000000001</v>
      </c>
      <c r="E41" s="11">
        <f t="shared" si="11"/>
        <v>29884.3</v>
      </c>
      <c r="R41" s="33"/>
      <c r="S41" s="35">
        <f t="shared" si="5"/>
        <v>41300</v>
      </c>
    </row>
    <row r="42" spans="1:19" ht="30" x14ac:dyDescent="0.25">
      <c r="A42" s="9" t="s">
        <v>40</v>
      </c>
      <c r="B42" s="10" t="s">
        <v>41</v>
      </c>
      <c r="C42" s="11">
        <v>41300</v>
      </c>
      <c r="D42" s="29">
        <v>25300.400000000001</v>
      </c>
      <c r="E42" s="29">
        <v>29884.3</v>
      </c>
      <c r="L42" s="32">
        <v>6947.8</v>
      </c>
      <c r="P42" s="29">
        <v>8000</v>
      </c>
      <c r="R42" s="33">
        <v>2800</v>
      </c>
      <c r="S42" s="35">
        <f t="shared" si="5"/>
        <v>44100</v>
      </c>
    </row>
    <row r="43" spans="1:19" ht="28.5" x14ac:dyDescent="0.25">
      <c r="A43" s="5" t="s">
        <v>42</v>
      </c>
      <c r="B43" s="6" t="s">
        <v>43</v>
      </c>
      <c r="C43" s="7">
        <f t="shared" ref="C43:E44" si="12">C44</f>
        <v>7900</v>
      </c>
      <c r="D43" s="7">
        <f t="shared" si="12"/>
        <v>7488</v>
      </c>
      <c r="E43" s="7">
        <f t="shared" si="12"/>
        <v>7942.1</v>
      </c>
      <c r="R43" s="33"/>
      <c r="S43" s="35">
        <f t="shared" si="5"/>
        <v>7900</v>
      </c>
    </row>
    <row r="44" spans="1:19" x14ac:dyDescent="0.25">
      <c r="A44" s="9" t="s">
        <v>44</v>
      </c>
      <c r="B44" s="10" t="s">
        <v>45</v>
      </c>
      <c r="C44" s="11">
        <f t="shared" si="12"/>
        <v>7900</v>
      </c>
      <c r="D44" s="11">
        <f t="shared" si="12"/>
        <v>7488</v>
      </c>
      <c r="E44" s="11">
        <f t="shared" si="12"/>
        <v>7942.1</v>
      </c>
      <c r="R44" s="33"/>
      <c r="S44" s="35">
        <f t="shared" si="5"/>
        <v>7900</v>
      </c>
    </row>
    <row r="45" spans="1:19" ht="30" customHeight="1" x14ac:dyDescent="0.25">
      <c r="A45" s="9" t="s">
        <v>46</v>
      </c>
      <c r="B45" s="10" t="s">
        <v>47</v>
      </c>
      <c r="C45" s="11">
        <v>7900</v>
      </c>
      <c r="D45" s="29">
        <v>7488</v>
      </c>
      <c r="E45" s="29">
        <v>7942.1</v>
      </c>
      <c r="L45" s="32">
        <v>811.4</v>
      </c>
      <c r="R45" s="33"/>
      <c r="S45" s="35">
        <f t="shared" si="5"/>
        <v>7900</v>
      </c>
    </row>
    <row r="46" spans="1:19" hidden="1" x14ac:dyDescent="0.25">
      <c r="A46" s="9"/>
      <c r="B46" s="10"/>
      <c r="C46" s="11"/>
      <c r="R46" s="33"/>
      <c r="S46" s="35">
        <f t="shared" si="5"/>
        <v>0</v>
      </c>
    </row>
    <row r="47" spans="1:19" x14ac:dyDescent="0.25">
      <c r="A47" s="5" t="s">
        <v>48</v>
      </c>
      <c r="B47" s="6" t="s">
        <v>49</v>
      </c>
      <c r="C47" s="7">
        <f>C48</f>
        <v>5093.3</v>
      </c>
      <c r="D47" s="7">
        <f t="shared" ref="D47:E48" si="13">D48</f>
        <v>4482.8999999999996</v>
      </c>
      <c r="E47" s="7">
        <f t="shared" si="13"/>
        <v>4680.1000000000004</v>
      </c>
      <c r="R47" s="33"/>
      <c r="S47" s="35">
        <f t="shared" si="5"/>
        <v>5093.3</v>
      </c>
    </row>
    <row r="48" spans="1:19" ht="45" x14ac:dyDescent="0.25">
      <c r="A48" s="9" t="s">
        <v>50</v>
      </c>
      <c r="B48" s="10" t="s">
        <v>51</v>
      </c>
      <c r="C48" s="11">
        <f>C49</f>
        <v>5093.3</v>
      </c>
      <c r="D48" s="11">
        <f t="shared" si="13"/>
        <v>4482.8999999999996</v>
      </c>
      <c r="E48" s="11">
        <f t="shared" si="13"/>
        <v>4680.1000000000004</v>
      </c>
      <c r="R48" s="33"/>
      <c r="S48" s="35">
        <f t="shared" si="5"/>
        <v>5093.3</v>
      </c>
    </row>
    <row r="49" spans="1:19" ht="60" x14ac:dyDescent="0.25">
      <c r="A49" s="9" t="s">
        <v>52</v>
      </c>
      <c r="B49" s="10" t="s">
        <v>53</v>
      </c>
      <c r="C49" s="11">
        <v>5093.3</v>
      </c>
      <c r="D49" s="29">
        <v>4482.8999999999996</v>
      </c>
      <c r="E49" s="29">
        <v>4680.1000000000004</v>
      </c>
      <c r="R49" s="33">
        <v>800</v>
      </c>
      <c r="S49" s="35">
        <f t="shared" si="5"/>
        <v>5893.3</v>
      </c>
    </row>
    <row r="50" spans="1:19" x14ac:dyDescent="0.25">
      <c r="A50" s="5"/>
      <c r="B50" s="6" t="s">
        <v>54</v>
      </c>
      <c r="C50" s="7">
        <f>C51+C60+C72+C70+C65</f>
        <v>42195.9</v>
      </c>
      <c r="D50" s="7">
        <f t="shared" ref="D50:E50" si="14">D51+D60+D72+D70+D65</f>
        <v>35308.100000000006</v>
      </c>
      <c r="E50" s="7">
        <f t="shared" si="14"/>
        <v>35611.000000000007</v>
      </c>
      <c r="R50" s="33"/>
      <c r="S50" s="35">
        <f t="shared" si="5"/>
        <v>42195.9</v>
      </c>
    </row>
    <row r="51" spans="1:19" ht="42.75" x14ac:dyDescent="0.25">
      <c r="A51" s="5" t="s">
        <v>55</v>
      </c>
      <c r="B51" s="6" t="s">
        <v>56</v>
      </c>
      <c r="C51" s="7">
        <f>C53+C55+C57+C59</f>
        <v>37392.1</v>
      </c>
      <c r="D51" s="7">
        <f t="shared" ref="D51:E51" si="15">D53+D55+D57+D59</f>
        <v>33972.1</v>
      </c>
      <c r="E51" s="7">
        <f t="shared" si="15"/>
        <v>34272.1</v>
      </c>
      <c r="R51" s="33">
        <v>3000</v>
      </c>
      <c r="S51" s="35">
        <f t="shared" si="5"/>
        <v>40392.1</v>
      </c>
    </row>
    <row r="52" spans="1:19" ht="105" x14ac:dyDescent="0.25">
      <c r="A52" s="9" t="s">
        <v>175</v>
      </c>
      <c r="B52" s="10" t="s">
        <v>176</v>
      </c>
      <c r="C52" s="7">
        <f>C53+C55</f>
        <v>37222.1</v>
      </c>
      <c r="D52" s="7">
        <f t="shared" ref="D52:E52" si="16">D53+D55</f>
        <v>33852.1</v>
      </c>
      <c r="E52" s="7">
        <f t="shared" si="16"/>
        <v>34152.1</v>
      </c>
      <c r="R52" s="33">
        <v>3000</v>
      </c>
      <c r="S52" s="35">
        <f t="shared" si="5"/>
        <v>40222.1</v>
      </c>
    </row>
    <row r="53" spans="1:19" ht="75" x14ac:dyDescent="0.25">
      <c r="A53" s="9" t="s">
        <v>57</v>
      </c>
      <c r="B53" s="10" t="s">
        <v>58</v>
      </c>
      <c r="C53" s="11">
        <f>C54</f>
        <v>35306.1</v>
      </c>
      <c r="D53" s="11">
        <f t="shared" ref="D53:E53" si="17">D54</f>
        <v>32556.1</v>
      </c>
      <c r="E53" s="11">
        <f t="shared" si="17"/>
        <v>32856.1</v>
      </c>
      <c r="R53" s="33">
        <v>3000</v>
      </c>
      <c r="S53" s="35">
        <f t="shared" si="5"/>
        <v>38306.1</v>
      </c>
    </row>
    <row r="54" spans="1:19" ht="105" x14ac:dyDescent="0.25">
      <c r="A54" s="13" t="s">
        <v>59</v>
      </c>
      <c r="B54" s="10" t="s">
        <v>60</v>
      </c>
      <c r="C54" s="11">
        <v>35306.1</v>
      </c>
      <c r="D54" s="29">
        <v>32556.1</v>
      </c>
      <c r="E54" s="29">
        <v>32856.1</v>
      </c>
      <c r="R54" s="33">
        <v>3000</v>
      </c>
      <c r="S54" s="35">
        <f t="shared" si="5"/>
        <v>38306.1</v>
      </c>
    </row>
    <row r="55" spans="1:19" ht="90.75" customHeight="1" x14ac:dyDescent="0.25">
      <c r="A55" s="9" t="s">
        <v>61</v>
      </c>
      <c r="B55" s="10" t="s">
        <v>62</v>
      </c>
      <c r="C55" s="11">
        <f>C56</f>
        <v>1916</v>
      </c>
      <c r="D55" s="11">
        <f t="shared" ref="D55:E55" si="18">D56</f>
        <v>1296</v>
      </c>
      <c r="E55" s="11">
        <f t="shared" si="18"/>
        <v>1296</v>
      </c>
      <c r="R55" s="33"/>
      <c r="S55" s="35">
        <f t="shared" si="5"/>
        <v>1916</v>
      </c>
    </row>
    <row r="56" spans="1:19" ht="90" x14ac:dyDescent="0.25">
      <c r="A56" s="13" t="s">
        <v>63</v>
      </c>
      <c r="B56" s="14" t="s">
        <v>64</v>
      </c>
      <c r="C56" s="11">
        <v>1916</v>
      </c>
      <c r="D56" s="29">
        <v>1296</v>
      </c>
      <c r="E56" s="29">
        <v>1296</v>
      </c>
      <c r="Q56" s="29">
        <v>170</v>
      </c>
      <c r="R56" s="33">
        <v>450</v>
      </c>
      <c r="S56" s="35">
        <f t="shared" si="5"/>
        <v>2366</v>
      </c>
    </row>
    <row r="57" spans="1:19" ht="105" x14ac:dyDescent="0.25">
      <c r="A57" s="9" t="s">
        <v>65</v>
      </c>
      <c r="B57" s="10" t="s">
        <v>66</v>
      </c>
      <c r="C57" s="11">
        <f>C58</f>
        <v>50</v>
      </c>
      <c r="D57" s="11">
        <f t="shared" ref="D57:E57" si="19">D58</f>
        <v>50</v>
      </c>
      <c r="E57" s="11">
        <f t="shared" si="19"/>
        <v>50</v>
      </c>
      <c r="R57" s="33"/>
      <c r="S57" s="35">
        <f t="shared" si="5"/>
        <v>50</v>
      </c>
    </row>
    <row r="58" spans="1:19" ht="90" x14ac:dyDescent="0.25">
      <c r="A58" s="9" t="s">
        <v>67</v>
      </c>
      <c r="B58" s="10" t="s">
        <v>68</v>
      </c>
      <c r="C58" s="11">
        <v>50</v>
      </c>
      <c r="D58" s="29">
        <v>50</v>
      </c>
      <c r="E58" s="29">
        <v>50</v>
      </c>
      <c r="R58" s="33"/>
      <c r="S58" s="35">
        <f t="shared" si="5"/>
        <v>50</v>
      </c>
    </row>
    <row r="59" spans="1:19" ht="90" x14ac:dyDescent="0.25">
      <c r="A59" s="9" t="s">
        <v>69</v>
      </c>
      <c r="B59" s="15" t="s">
        <v>159</v>
      </c>
      <c r="C59" s="11">
        <v>120</v>
      </c>
      <c r="D59" s="29">
        <v>70</v>
      </c>
      <c r="E59" s="29">
        <v>70</v>
      </c>
      <c r="Q59" s="29">
        <v>30</v>
      </c>
      <c r="R59" s="33">
        <v>20</v>
      </c>
      <c r="S59" s="35">
        <f t="shared" si="5"/>
        <v>140</v>
      </c>
    </row>
    <row r="60" spans="1:19" ht="28.5" x14ac:dyDescent="0.25">
      <c r="A60" s="5" t="s">
        <v>70</v>
      </c>
      <c r="B60" s="6" t="s">
        <v>71</v>
      </c>
      <c r="C60" s="7">
        <f>C61</f>
        <v>89.5</v>
      </c>
      <c r="D60" s="7">
        <f t="shared" ref="D60:E60" si="20">D61</f>
        <v>72.400000000000006</v>
      </c>
      <c r="E60" s="7">
        <f t="shared" si="20"/>
        <v>75.3</v>
      </c>
      <c r="R60" s="33">
        <v>20</v>
      </c>
      <c r="S60" s="35">
        <f t="shared" si="5"/>
        <v>109.5</v>
      </c>
    </row>
    <row r="61" spans="1:19" ht="30" customHeight="1" x14ac:dyDescent="0.25">
      <c r="A61" s="9" t="s">
        <v>72</v>
      </c>
      <c r="B61" s="10" t="s">
        <v>73</v>
      </c>
      <c r="C61" s="11">
        <v>89.5</v>
      </c>
      <c r="D61" s="29">
        <v>72.400000000000006</v>
      </c>
      <c r="E61" s="29">
        <v>75.3</v>
      </c>
      <c r="R61" s="33">
        <v>20</v>
      </c>
      <c r="S61" s="35">
        <f t="shared" si="5"/>
        <v>109.5</v>
      </c>
    </row>
    <row r="62" spans="1:19" ht="1.1499999999999999" hidden="1" customHeight="1" x14ac:dyDescent="0.25">
      <c r="A62" s="12" t="s">
        <v>178</v>
      </c>
      <c r="B62" s="10" t="s">
        <v>177</v>
      </c>
      <c r="C62" s="11"/>
      <c r="R62" s="33"/>
      <c r="S62" s="35">
        <f t="shared" si="5"/>
        <v>0</v>
      </c>
    </row>
    <row r="63" spans="1:19" ht="30" hidden="1" x14ac:dyDescent="0.25">
      <c r="A63" s="12" t="s">
        <v>179</v>
      </c>
      <c r="B63" s="10" t="s">
        <v>74</v>
      </c>
      <c r="C63" s="11"/>
      <c r="R63" s="33"/>
      <c r="S63" s="35">
        <f t="shared" si="5"/>
        <v>0</v>
      </c>
    </row>
    <row r="64" spans="1:19" ht="30" hidden="1" x14ac:dyDescent="0.25">
      <c r="A64" s="12" t="s">
        <v>180</v>
      </c>
      <c r="B64" s="10" t="s">
        <v>75</v>
      </c>
      <c r="C64" s="11"/>
      <c r="R64" s="33"/>
      <c r="S64" s="35">
        <f t="shared" si="5"/>
        <v>0</v>
      </c>
    </row>
    <row r="65" spans="1:19" ht="28.5" x14ac:dyDescent="0.25">
      <c r="A65" s="5" t="s">
        <v>76</v>
      </c>
      <c r="B65" s="6" t="s">
        <v>77</v>
      </c>
      <c r="C65" s="7">
        <f>C69+C67</f>
        <v>32</v>
      </c>
      <c r="D65" s="7">
        <f t="shared" ref="D65:E65" si="21">D69</f>
        <v>31.3</v>
      </c>
      <c r="E65" s="7">
        <f t="shared" si="21"/>
        <v>31.3</v>
      </c>
      <c r="R65" s="33"/>
      <c r="S65" s="35">
        <f t="shared" si="5"/>
        <v>32</v>
      </c>
    </row>
    <row r="66" spans="1:19" ht="0.6" customHeight="1" x14ac:dyDescent="0.25">
      <c r="A66" s="9" t="s">
        <v>181</v>
      </c>
      <c r="B66" s="10" t="s">
        <v>182</v>
      </c>
      <c r="C66" s="7"/>
      <c r="R66" s="33"/>
      <c r="S66" s="35">
        <f t="shared" si="5"/>
        <v>0</v>
      </c>
    </row>
    <row r="67" spans="1:19" ht="43.5" customHeight="1" x14ac:dyDescent="0.25">
      <c r="A67" s="9" t="s">
        <v>184</v>
      </c>
      <c r="B67" s="10" t="s">
        <v>183</v>
      </c>
      <c r="C67" s="7">
        <v>0.7</v>
      </c>
      <c r="D67" s="29">
        <v>0.7</v>
      </c>
      <c r="E67" s="29">
        <v>0.7</v>
      </c>
      <c r="R67" s="33"/>
      <c r="S67" s="35">
        <f t="shared" si="5"/>
        <v>0.7</v>
      </c>
    </row>
    <row r="68" spans="1:19" hidden="1" x14ac:dyDescent="0.25">
      <c r="A68" s="9" t="s">
        <v>186</v>
      </c>
      <c r="B68" s="10" t="s">
        <v>185</v>
      </c>
      <c r="C68" s="7">
        <v>31.3</v>
      </c>
      <c r="R68" s="33"/>
      <c r="S68" s="35">
        <f t="shared" si="5"/>
        <v>31.3</v>
      </c>
    </row>
    <row r="69" spans="1:19" ht="30" x14ac:dyDescent="0.25">
      <c r="A69" s="12" t="s">
        <v>78</v>
      </c>
      <c r="B69" s="10" t="s">
        <v>79</v>
      </c>
      <c r="C69" s="11">
        <v>31.3</v>
      </c>
      <c r="D69" s="29">
        <v>31.3</v>
      </c>
      <c r="E69" s="29">
        <v>31.3</v>
      </c>
      <c r="R69" s="33"/>
      <c r="S69" s="35">
        <f t="shared" si="5"/>
        <v>31.3</v>
      </c>
    </row>
    <row r="70" spans="1:19" ht="28.5" x14ac:dyDescent="0.25">
      <c r="A70" s="5" t="s">
        <v>80</v>
      </c>
      <c r="B70" s="6" t="s">
        <v>81</v>
      </c>
      <c r="C70" s="7">
        <f>C71</f>
        <v>2000</v>
      </c>
      <c r="D70" s="7">
        <f t="shared" ref="D70:E70" si="22">D71</f>
        <v>550</v>
      </c>
      <c r="E70" s="7">
        <f t="shared" si="22"/>
        <v>550</v>
      </c>
      <c r="R70" s="33"/>
      <c r="S70" s="35">
        <f t="shared" si="5"/>
        <v>2000</v>
      </c>
    </row>
    <row r="71" spans="1:19" ht="75" x14ac:dyDescent="0.25">
      <c r="A71" s="12" t="s">
        <v>82</v>
      </c>
      <c r="B71" s="10" t="s">
        <v>83</v>
      </c>
      <c r="C71" s="11">
        <v>2000</v>
      </c>
      <c r="D71" s="29">
        <v>550</v>
      </c>
      <c r="E71" s="29">
        <v>550</v>
      </c>
      <c r="Q71" s="29">
        <v>1150</v>
      </c>
      <c r="R71" s="33">
        <v>300</v>
      </c>
      <c r="S71" s="35">
        <f t="shared" si="5"/>
        <v>2300</v>
      </c>
    </row>
    <row r="72" spans="1:19" x14ac:dyDescent="0.25">
      <c r="A72" s="5" t="s">
        <v>84</v>
      </c>
      <c r="B72" s="6" t="s">
        <v>85</v>
      </c>
      <c r="C72" s="7">
        <v>2682.3</v>
      </c>
      <c r="D72" s="29">
        <v>682.3</v>
      </c>
      <c r="E72" s="29">
        <v>682.3</v>
      </c>
      <c r="Q72" s="29">
        <v>1500</v>
      </c>
      <c r="R72" s="33">
        <v>500</v>
      </c>
      <c r="S72" s="35">
        <f t="shared" si="5"/>
        <v>3182.3</v>
      </c>
    </row>
    <row r="73" spans="1:19" x14ac:dyDescent="0.25">
      <c r="A73" s="5" t="s">
        <v>86</v>
      </c>
      <c r="B73" s="6" t="s">
        <v>87</v>
      </c>
      <c r="C73" s="7">
        <f>C74+C132+C133</f>
        <v>1303746.4173700002</v>
      </c>
      <c r="D73" s="7">
        <f t="shared" ref="D73:E73" si="23">D74+D132+D133</f>
        <v>567579.07999999996</v>
      </c>
      <c r="E73" s="7">
        <f t="shared" si="23"/>
        <v>593338.89199999988</v>
      </c>
      <c r="R73" s="33"/>
      <c r="S73" s="35">
        <f t="shared" si="5"/>
        <v>1303746.4173700002</v>
      </c>
    </row>
    <row r="74" spans="1:19" ht="28.5" customHeight="1" x14ac:dyDescent="0.25">
      <c r="A74" s="5" t="s">
        <v>88</v>
      </c>
      <c r="B74" s="6" t="s">
        <v>89</v>
      </c>
      <c r="C74" s="7">
        <f>C75+C107+C79+C126</f>
        <v>1283124.6773700002</v>
      </c>
      <c r="D74" s="7">
        <f t="shared" ref="D74:E74" si="24">D75+D107+D79+D126</f>
        <v>567579.07999999996</v>
      </c>
      <c r="E74" s="7">
        <f t="shared" si="24"/>
        <v>593338.89199999988</v>
      </c>
      <c r="R74" s="33"/>
      <c r="S74" s="35">
        <f t="shared" si="5"/>
        <v>1283124.6773700002</v>
      </c>
    </row>
    <row r="75" spans="1:19" ht="28.5" x14ac:dyDescent="0.25">
      <c r="A75" s="5" t="s">
        <v>90</v>
      </c>
      <c r="B75" s="6" t="s">
        <v>91</v>
      </c>
      <c r="C75" s="7">
        <f>C76+C77+C78</f>
        <v>228569.4</v>
      </c>
      <c r="D75" s="7">
        <f t="shared" ref="D75:E75" si="25">D76+D77+D78</f>
        <v>154035</v>
      </c>
      <c r="E75" s="7">
        <f t="shared" si="25"/>
        <v>154035</v>
      </c>
      <c r="R75" s="33"/>
      <c r="S75" s="35">
        <f t="shared" si="5"/>
        <v>228569.4</v>
      </c>
    </row>
    <row r="76" spans="1:19" ht="45" x14ac:dyDescent="0.25">
      <c r="A76" s="9" t="s">
        <v>92</v>
      </c>
      <c r="B76" s="10" t="s">
        <v>93</v>
      </c>
      <c r="C76" s="39">
        <v>192544</v>
      </c>
      <c r="D76" s="29">
        <v>154035</v>
      </c>
      <c r="E76" s="29">
        <v>154035</v>
      </c>
      <c r="R76" s="33"/>
      <c r="S76" s="35">
        <f t="shared" si="5"/>
        <v>192544</v>
      </c>
    </row>
    <row r="77" spans="1:19" ht="30.75" customHeight="1" x14ac:dyDescent="0.25">
      <c r="A77" s="9" t="s">
        <v>94</v>
      </c>
      <c r="B77" s="10" t="s">
        <v>95</v>
      </c>
      <c r="C77" s="39">
        <v>31362.400000000001</v>
      </c>
      <c r="P77" s="29">
        <v>21950</v>
      </c>
      <c r="Q77" s="29">
        <v>8212.4</v>
      </c>
      <c r="R77" s="33">
        <v>1200</v>
      </c>
      <c r="S77" s="35">
        <f t="shared" si="5"/>
        <v>32562.400000000001</v>
      </c>
    </row>
    <row r="78" spans="1:19" x14ac:dyDescent="0.25">
      <c r="A78" s="9" t="s">
        <v>96</v>
      </c>
      <c r="B78" s="10" t="s">
        <v>97</v>
      </c>
      <c r="C78" s="39">
        <v>4663</v>
      </c>
      <c r="Q78" s="29">
        <v>4663</v>
      </c>
      <c r="R78" s="33"/>
      <c r="S78" s="35">
        <f t="shared" si="5"/>
        <v>4663</v>
      </c>
    </row>
    <row r="79" spans="1:19" ht="44.25" customHeight="1" x14ac:dyDescent="0.25">
      <c r="A79" s="5" t="s">
        <v>98</v>
      </c>
      <c r="B79" s="6" t="s">
        <v>99</v>
      </c>
      <c r="C79" s="7">
        <f>C81+C86+C89+C90+C91+C92+C99+C87+C80+C84+C83+C96+C95+C97+C82+C88+C98</f>
        <v>611781.59211000009</v>
      </c>
      <c r="D79" s="7">
        <f t="shared" ref="D79:E79" si="26">D81+D86+D89+D90+D91+D92+D99+D87+D80+D84+D83+D96+D95+D97+D82</f>
        <v>27733.8</v>
      </c>
      <c r="E79" s="7">
        <f t="shared" si="26"/>
        <v>27864.999999999996</v>
      </c>
      <c r="R79" s="33"/>
      <c r="S79" s="35">
        <f t="shared" si="5"/>
        <v>611781.59211000009</v>
      </c>
    </row>
    <row r="80" spans="1:19" ht="47.45" customHeight="1" x14ac:dyDescent="0.25">
      <c r="A80" s="16" t="s">
        <v>100</v>
      </c>
      <c r="B80" s="10" t="s">
        <v>160</v>
      </c>
      <c r="C80" s="39">
        <v>23360</v>
      </c>
      <c r="R80" s="33">
        <v>23360</v>
      </c>
      <c r="S80" s="35">
        <f t="shared" si="5"/>
        <v>46720</v>
      </c>
    </row>
    <row r="81" spans="1:19" ht="30.6" customHeight="1" x14ac:dyDescent="0.25">
      <c r="A81" s="9" t="s">
        <v>101</v>
      </c>
      <c r="B81" s="10" t="s">
        <v>102</v>
      </c>
      <c r="C81" s="39"/>
      <c r="R81" s="33"/>
      <c r="S81" s="35">
        <f t="shared" si="5"/>
        <v>0</v>
      </c>
    </row>
    <row r="82" spans="1:19" ht="75.75" customHeight="1" x14ac:dyDescent="0.25">
      <c r="A82" s="9" t="s">
        <v>173</v>
      </c>
      <c r="B82" s="10" t="s">
        <v>172</v>
      </c>
      <c r="C82" s="39">
        <v>2694.9</v>
      </c>
      <c r="D82" s="29">
        <v>2750.5</v>
      </c>
      <c r="E82" s="29">
        <v>3255.3</v>
      </c>
      <c r="R82" s="33"/>
      <c r="S82" s="35">
        <f t="shared" si="5"/>
        <v>2694.9</v>
      </c>
    </row>
    <row r="83" spans="1:19" ht="38.450000000000003" hidden="1" customHeight="1" x14ac:dyDescent="0.25">
      <c r="A83" s="9" t="s">
        <v>164</v>
      </c>
      <c r="B83" s="10" t="s">
        <v>163</v>
      </c>
      <c r="C83" s="39"/>
      <c r="R83" s="33"/>
      <c r="S83" s="35">
        <f t="shared" si="5"/>
        <v>0</v>
      </c>
    </row>
    <row r="84" spans="1:19" ht="75.599999999999994" customHeight="1" x14ac:dyDescent="0.25">
      <c r="A84" s="9" t="s">
        <v>103</v>
      </c>
      <c r="B84" s="10" t="s">
        <v>187</v>
      </c>
      <c r="C84" s="39">
        <f>C85</f>
        <v>6.1</v>
      </c>
      <c r="R84" s="33"/>
      <c r="S84" s="35">
        <f t="shared" si="5"/>
        <v>6.1</v>
      </c>
    </row>
    <row r="85" spans="1:19" ht="28.9" hidden="1" customHeight="1" x14ac:dyDescent="0.25">
      <c r="A85" s="9"/>
      <c r="B85" s="10" t="s">
        <v>188</v>
      </c>
      <c r="C85" s="39">
        <v>6.1</v>
      </c>
      <c r="R85" s="33"/>
      <c r="S85" s="35">
        <f t="shared" si="5"/>
        <v>6.1</v>
      </c>
    </row>
    <row r="86" spans="1:19" ht="75" x14ac:dyDescent="0.25">
      <c r="A86" s="9" t="s">
        <v>104</v>
      </c>
      <c r="B86" s="10" t="s">
        <v>105</v>
      </c>
      <c r="C86" s="39">
        <v>21228.400000000001</v>
      </c>
      <c r="D86" s="29">
        <v>20443.900000000001</v>
      </c>
      <c r="E86" s="29">
        <v>20043.8</v>
      </c>
      <c r="R86" s="33"/>
      <c r="S86" s="35">
        <f t="shared" si="5"/>
        <v>21228.400000000001</v>
      </c>
    </row>
    <row r="87" spans="1:19" ht="44.45" customHeight="1" x14ac:dyDescent="0.25">
      <c r="A87" s="9" t="s">
        <v>106</v>
      </c>
      <c r="B87" s="10" t="s">
        <v>107</v>
      </c>
      <c r="C87" s="39">
        <v>112245.4</v>
      </c>
      <c r="L87" s="32">
        <v>-0.9</v>
      </c>
      <c r="R87" s="33"/>
      <c r="S87" s="35">
        <f t="shared" si="5"/>
        <v>112245.4</v>
      </c>
    </row>
    <row r="88" spans="1:19" ht="31.5" customHeight="1" x14ac:dyDescent="0.25">
      <c r="A88" s="9" t="s">
        <v>191</v>
      </c>
      <c r="B88" s="31" t="s">
        <v>192</v>
      </c>
      <c r="C88" s="39">
        <v>8000</v>
      </c>
      <c r="R88" s="33"/>
      <c r="S88" s="35">
        <f t="shared" si="5"/>
        <v>8000</v>
      </c>
    </row>
    <row r="89" spans="1:19" ht="60" x14ac:dyDescent="0.25">
      <c r="A89" s="9" t="s">
        <v>108</v>
      </c>
      <c r="B89" s="10" t="s">
        <v>109</v>
      </c>
      <c r="C89" s="39">
        <v>537.70000000000005</v>
      </c>
      <c r="D89" s="29">
        <v>534.79999999999995</v>
      </c>
      <c r="E89" s="29">
        <v>557.79999999999995</v>
      </c>
      <c r="R89" s="33"/>
      <c r="S89" s="35">
        <f t="shared" si="5"/>
        <v>537.70000000000005</v>
      </c>
    </row>
    <row r="90" spans="1:19" ht="45" x14ac:dyDescent="0.25">
      <c r="A90" s="17" t="s">
        <v>110</v>
      </c>
      <c r="B90" s="18" t="s">
        <v>111</v>
      </c>
      <c r="C90" s="39">
        <v>3964.2707999999998</v>
      </c>
      <c r="L90" s="32">
        <v>-3135.3292000000001</v>
      </c>
      <c r="R90" s="33"/>
      <c r="S90" s="35">
        <f t="shared" si="5"/>
        <v>3964.2707999999998</v>
      </c>
    </row>
    <row r="91" spans="1:19" ht="1.1499999999999999" hidden="1" customHeight="1" x14ac:dyDescent="0.25">
      <c r="A91" s="16" t="s">
        <v>112</v>
      </c>
      <c r="B91" s="18" t="s">
        <v>113</v>
      </c>
      <c r="C91" s="39"/>
      <c r="R91" s="33"/>
      <c r="S91" s="35">
        <f t="shared" si="5"/>
        <v>0</v>
      </c>
    </row>
    <row r="92" spans="1:19" ht="31.9" customHeight="1" x14ac:dyDescent="0.25">
      <c r="A92" s="12" t="s">
        <v>114</v>
      </c>
      <c r="B92" s="10" t="s">
        <v>115</v>
      </c>
      <c r="C92" s="11">
        <f>C93+C94</f>
        <v>191.9</v>
      </c>
      <c r="D92" s="29">
        <f>D94</f>
        <v>141.6</v>
      </c>
      <c r="E92" s="29">
        <f>E94</f>
        <v>145.1</v>
      </c>
      <c r="R92" s="33"/>
      <c r="S92" s="35">
        <f t="shared" si="5"/>
        <v>191.9</v>
      </c>
    </row>
    <row r="93" spans="1:19" ht="1.9" hidden="1" customHeight="1" x14ac:dyDescent="0.25">
      <c r="A93" s="9"/>
      <c r="B93" s="19" t="s">
        <v>116</v>
      </c>
      <c r="C93" s="39">
        <v>50.6</v>
      </c>
      <c r="R93" s="33"/>
      <c r="S93" s="35">
        <f t="shared" si="5"/>
        <v>50.6</v>
      </c>
    </row>
    <row r="94" spans="1:19" ht="30" hidden="1" customHeight="1" x14ac:dyDescent="0.25">
      <c r="A94" s="9"/>
      <c r="B94" s="19" t="s">
        <v>117</v>
      </c>
      <c r="C94" s="39">
        <v>141.30000000000001</v>
      </c>
      <c r="D94" s="29">
        <v>141.6</v>
      </c>
      <c r="E94" s="29">
        <v>145.1</v>
      </c>
      <c r="R94" s="33"/>
      <c r="S94" s="35">
        <f t="shared" ref="S94:S156" si="27">C94+R94</f>
        <v>141.30000000000001</v>
      </c>
    </row>
    <row r="95" spans="1:19" ht="46.15" customHeight="1" x14ac:dyDescent="0.25">
      <c r="A95" s="9" t="s">
        <v>168</v>
      </c>
      <c r="B95" s="19" t="s">
        <v>167</v>
      </c>
      <c r="C95" s="39">
        <v>4040.4040399999999</v>
      </c>
      <c r="L95" s="32">
        <v>-9.5960000000000004E-2</v>
      </c>
      <c r="R95" s="33"/>
      <c r="S95" s="35">
        <f t="shared" si="27"/>
        <v>4040.4040399999999</v>
      </c>
    </row>
    <row r="96" spans="1:19" ht="31.5" customHeight="1" x14ac:dyDescent="0.25">
      <c r="A96" s="9" t="s">
        <v>165</v>
      </c>
      <c r="B96" s="19" t="s">
        <v>166</v>
      </c>
      <c r="C96" s="39">
        <v>150777.38727000001</v>
      </c>
      <c r="L96" s="32">
        <v>1702.7272700000001</v>
      </c>
      <c r="M96" s="32">
        <v>-0.04</v>
      </c>
      <c r="N96" s="32">
        <v>-240541.9</v>
      </c>
      <c r="R96" s="33"/>
      <c r="S96" s="35">
        <f t="shared" si="27"/>
        <v>150777.38727000001</v>
      </c>
    </row>
    <row r="97" spans="1:19" ht="30" customHeight="1" x14ac:dyDescent="0.25">
      <c r="A97" s="9" t="s">
        <v>170</v>
      </c>
      <c r="B97" s="19" t="s">
        <v>169</v>
      </c>
      <c r="C97" s="39"/>
      <c r="R97" s="33"/>
      <c r="S97" s="35">
        <f t="shared" si="27"/>
        <v>0</v>
      </c>
    </row>
    <row r="98" spans="1:19" ht="60.75" customHeight="1" x14ac:dyDescent="0.25">
      <c r="A98" s="9" t="s">
        <v>195</v>
      </c>
      <c r="B98" s="19" t="s">
        <v>194</v>
      </c>
      <c r="C98" s="39">
        <v>240541.88</v>
      </c>
      <c r="L98" s="32">
        <v>240541.9</v>
      </c>
      <c r="M98" s="32">
        <v>-0.02</v>
      </c>
      <c r="R98" s="33"/>
      <c r="S98" s="35">
        <f t="shared" si="27"/>
        <v>240541.88</v>
      </c>
    </row>
    <row r="99" spans="1:19" x14ac:dyDescent="0.25">
      <c r="A99" s="9" t="s">
        <v>118</v>
      </c>
      <c r="B99" s="10" t="s">
        <v>119</v>
      </c>
      <c r="C99" s="39">
        <f>C102+C103+C100+C106+C101+C105</f>
        <v>44193.25</v>
      </c>
      <c r="D99" s="29">
        <f>D102</f>
        <v>3863</v>
      </c>
      <c r="E99" s="29">
        <f>E102</f>
        <v>3863</v>
      </c>
      <c r="R99" s="33"/>
      <c r="S99" s="35">
        <f t="shared" si="27"/>
        <v>44193.25</v>
      </c>
    </row>
    <row r="100" spans="1:19" ht="59.45" customHeight="1" x14ac:dyDescent="0.25">
      <c r="A100" s="16"/>
      <c r="B100" s="10" t="s">
        <v>171</v>
      </c>
      <c r="C100" s="39"/>
      <c r="R100" s="33"/>
      <c r="S100" s="35">
        <f t="shared" si="27"/>
        <v>0</v>
      </c>
    </row>
    <row r="101" spans="1:19" ht="29.45" customHeight="1" x14ac:dyDescent="0.25">
      <c r="A101" s="16"/>
      <c r="B101" s="10" t="s">
        <v>201</v>
      </c>
      <c r="C101" s="39">
        <v>2000</v>
      </c>
      <c r="P101" s="29">
        <v>26436.799999999999</v>
      </c>
      <c r="Q101" s="36">
        <v>-1076.8</v>
      </c>
      <c r="R101" s="33">
        <v>-23360</v>
      </c>
      <c r="S101" s="35">
        <f t="shared" si="27"/>
        <v>-21360</v>
      </c>
    </row>
    <row r="102" spans="1:19" ht="74.25" customHeight="1" x14ac:dyDescent="0.25">
      <c r="A102" s="16"/>
      <c r="B102" s="10" t="s">
        <v>120</v>
      </c>
      <c r="C102" s="39">
        <v>3863</v>
      </c>
      <c r="D102" s="29">
        <v>3863</v>
      </c>
      <c r="E102" s="29">
        <v>3863</v>
      </c>
      <c r="R102" s="33"/>
      <c r="S102" s="35">
        <f t="shared" si="27"/>
        <v>3863</v>
      </c>
    </row>
    <row r="103" spans="1:19" ht="45" x14ac:dyDescent="0.25">
      <c r="A103" s="16"/>
      <c r="B103" s="10" t="s">
        <v>121</v>
      </c>
      <c r="C103" s="39">
        <v>16623</v>
      </c>
      <c r="R103" s="33"/>
      <c r="S103" s="35">
        <f t="shared" si="27"/>
        <v>16623</v>
      </c>
    </row>
    <row r="104" spans="1:19" ht="60.75" customHeight="1" x14ac:dyDescent="0.25">
      <c r="A104" s="9"/>
      <c r="B104" s="10" t="s">
        <v>122</v>
      </c>
      <c r="C104" s="39"/>
      <c r="R104" s="33"/>
      <c r="S104" s="35">
        <f t="shared" si="27"/>
        <v>0</v>
      </c>
    </row>
    <row r="105" spans="1:19" ht="47.25" customHeight="1" x14ac:dyDescent="0.25">
      <c r="A105" s="9"/>
      <c r="B105" s="10" t="s">
        <v>202</v>
      </c>
      <c r="C105" s="39">
        <v>5419.65</v>
      </c>
      <c r="R105" s="33">
        <v>5419.65</v>
      </c>
      <c r="S105" s="35">
        <f t="shared" si="27"/>
        <v>10839.3</v>
      </c>
    </row>
    <row r="106" spans="1:19" ht="30.75" customHeight="1" x14ac:dyDescent="0.25">
      <c r="A106" s="9"/>
      <c r="B106" s="10" t="s">
        <v>204</v>
      </c>
      <c r="C106" s="39">
        <v>16287.6</v>
      </c>
      <c r="R106" s="33"/>
      <c r="S106" s="35">
        <f t="shared" si="27"/>
        <v>16287.6</v>
      </c>
    </row>
    <row r="107" spans="1:19" ht="28.5" x14ac:dyDescent="0.25">
      <c r="A107" s="5" t="s">
        <v>123</v>
      </c>
      <c r="B107" s="6" t="s">
        <v>124</v>
      </c>
      <c r="C107" s="7">
        <f>C108+C121+C124+C125</f>
        <v>404329.12599999993</v>
      </c>
      <c r="D107" s="7">
        <f t="shared" ref="D107:E107" si="28">D108+D121+D124+D125</f>
        <v>363325.39999999997</v>
      </c>
      <c r="E107" s="7">
        <f t="shared" si="28"/>
        <v>388873.89999999985</v>
      </c>
      <c r="R107" s="33"/>
      <c r="S107" s="35">
        <f t="shared" si="27"/>
        <v>404329.12599999993</v>
      </c>
    </row>
    <row r="108" spans="1:19" ht="45" x14ac:dyDescent="0.25">
      <c r="A108" s="9" t="s">
        <v>125</v>
      </c>
      <c r="B108" s="10" t="s">
        <v>126</v>
      </c>
      <c r="C108" s="11">
        <f>C109+C110+C111+C112+C113+C115+C117+C118+C119+C114+C116+C120</f>
        <v>372085.09999999992</v>
      </c>
      <c r="D108" s="11">
        <f>D109+D110+D111+D112+D113+D115+D117+D118+D119+D114+D116+D120</f>
        <v>334593.3</v>
      </c>
      <c r="E108" s="11">
        <f t="shared" ref="E108" si="29">E109+E110+E111+E112+E113+E115+E117+E118+E119+E114+E116+E120</f>
        <v>360141.79999999987</v>
      </c>
      <c r="R108" s="33"/>
      <c r="S108" s="35">
        <f t="shared" si="27"/>
        <v>372085.09999999992</v>
      </c>
    </row>
    <row r="109" spans="1:19" ht="120.75" customHeight="1" x14ac:dyDescent="0.25">
      <c r="A109" s="9" t="s">
        <v>125</v>
      </c>
      <c r="B109" s="10" t="s">
        <v>127</v>
      </c>
      <c r="C109" s="39">
        <v>420.8</v>
      </c>
      <c r="D109" s="29">
        <v>420.8</v>
      </c>
      <c r="E109" s="29">
        <v>420.8</v>
      </c>
      <c r="R109" s="33"/>
      <c r="S109" s="35">
        <f t="shared" si="27"/>
        <v>420.8</v>
      </c>
    </row>
    <row r="110" spans="1:19" ht="106.5" customHeight="1" x14ac:dyDescent="0.25">
      <c r="A110" s="9" t="s">
        <v>125</v>
      </c>
      <c r="B110" s="14" t="s">
        <v>128</v>
      </c>
      <c r="C110" s="39">
        <v>20</v>
      </c>
      <c r="D110" s="29">
        <v>20</v>
      </c>
      <c r="E110" s="29">
        <v>20</v>
      </c>
      <c r="R110" s="33"/>
      <c r="S110" s="35">
        <f t="shared" si="27"/>
        <v>20</v>
      </c>
    </row>
    <row r="111" spans="1:19" ht="135.75" customHeight="1" x14ac:dyDescent="0.25">
      <c r="A111" s="9" t="s">
        <v>125</v>
      </c>
      <c r="B111" s="14" t="s">
        <v>129</v>
      </c>
      <c r="C111" s="39">
        <v>97075.7</v>
      </c>
      <c r="D111" s="29">
        <v>93589.9</v>
      </c>
      <c r="E111" s="29">
        <v>98269.4</v>
      </c>
      <c r="Q111" s="29">
        <v>5404.5</v>
      </c>
      <c r="R111" s="33"/>
      <c r="S111" s="35">
        <f t="shared" si="27"/>
        <v>97075.7</v>
      </c>
    </row>
    <row r="112" spans="1:19" ht="180" x14ac:dyDescent="0.25">
      <c r="A112" s="9" t="s">
        <v>125</v>
      </c>
      <c r="B112" s="14" t="s">
        <v>130</v>
      </c>
      <c r="C112" s="39">
        <v>257707</v>
      </c>
      <c r="D112" s="29">
        <v>223619</v>
      </c>
      <c r="E112" s="29">
        <v>244402.8</v>
      </c>
      <c r="Q112" s="29">
        <v>11073</v>
      </c>
      <c r="R112" s="33"/>
      <c r="S112" s="35">
        <f t="shared" si="27"/>
        <v>257707</v>
      </c>
    </row>
    <row r="113" spans="1:19" ht="45" x14ac:dyDescent="0.25">
      <c r="A113" s="9" t="s">
        <v>125</v>
      </c>
      <c r="B113" s="10" t="s">
        <v>131</v>
      </c>
      <c r="C113" s="39">
        <v>263.5</v>
      </c>
      <c r="D113" s="29">
        <v>263.5</v>
      </c>
      <c r="E113" s="29">
        <v>263.5</v>
      </c>
      <c r="R113" s="33"/>
      <c r="S113" s="35">
        <f t="shared" si="27"/>
        <v>263.5</v>
      </c>
    </row>
    <row r="114" spans="1:19" ht="105" customHeight="1" x14ac:dyDescent="0.25">
      <c r="A114" s="9" t="s">
        <v>125</v>
      </c>
      <c r="B114" s="10" t="s">
        <v>132</v>
      </c>
      <c r="C114" s="39">
        <v>0.5</v>
      </c>
      <c r="D114" s="29">
        <v>0.5</v>
      </c>
      <c r="E114" s="29">
        <v>0.5</v>
      </c>
      <c r="R114" s="33"/>
      <c r="S114" s="35">
        <f t="shared" si="27"/>
        <v>0.5</v>
      </c>
    </row>
    <row r="115" spans="1:19" ht="60.75" customHeight="1" x14ac:dyDescent="0.25">
      <c r="A115" s="9" t="s">
        <v>125</v>
      </c>
      <c r="B115" s="10" t="s">
        <v>133</v>
      </c>
      <c r="C115" s="39">
        <v>709.8</v>
      </c>
      <c r="D115" s="29">
        <v>737.9</v>
      </c>
      <c r="E115" s="29">
        <v>767.1</v>
      </c>
      <c r="R115" s="33"/>
      <c r="S115" s="35">
        <f t="shared" si="27"/>
        <v>709.8</v>
      </c>
    </row>
    <row r="116" spans="1:19" ht="75.75" customHeight="1" x14ac:dyDescent="0.25">
      <c r="A116" s="9" t="s">
        <v>125</v>
      </c>
      <c r="B116" s="10" t="s">
        <v>134</v>
      </c>
      <c r="C116" s="39">
        <v>4796.6000000000004</v>
      </c>
      <c r="D116" s="29">
        <v>4796.6000000000004</v>
      </c>
      <c r="E116" s="29">
        <v>4796.6000000000004</v>
      </c>
      <c r="R116" s="33"/>
      <c r="S116" s="35">
        <f t="shared" si="27"/>
        <v>4796.6000000000004</v>
      </c>
    </row>
    <row r="117" spans="1:19" ht="75" x14ac:dyDescent="0.25">
      <c r="A117" s="9" t="s">
        <v>125</v>
      </c>
      <c r="B117" s="10" t="s">
        <v>135</v>
      </c>
      <c r="C117" s="39">
        <v>8109.6</v>
      </c>
      <c r="D117" s="29">
        <v>8109.6</v>
      </c>
      <c r="E117" s="29">
        <v>8109.6</v>
      </c>
      <c r="R117" s="33"/>
      <c r="S117" s="35">
        <f t="shared" si="27"/>
        <v>8109.6</v>
      </c>
    </row>
    <row r="118" spans="1:19" ht="60" x14ac:dyDescent="0.25">
      <c r="A118" s="9" t="s">
        <v>125</v>
      </c>
      <c r="B118" s="10" t="s">
        <v>136</v>
      </c>
      <c r="C118" s="39">
        <v>651.20000000000005</v>
      </c>
      <c r="D118" s="29">
        <v>677</v>
      </c>
      <c r="E118" s="29">
        <v>703.8</v>
      </c>
      <c r="R118" s="33"/>
      <c r="S118" s="35">
        <f t="shared" si="27"/>
        <v>651.20000000000005</v>
      </c>
    </row>
    <row r="119" spans="1:19" ht="60" x14ac:dyDescent="0.25">
      <c r="A119" s="9" t="s">
        <v>125</v>
      </c>
      <c r="B119" s="10" t="s">
        <v>137</v>
      </c>
      <c r="C119" s="39">
        <v>710.8</v>
      </c>
      <c r="D119" s="29">
        <v>738.9</v>
      </c>
      <c r="E119" s="29">
        <v>768.1</v>
      </c>
      <c r="R119" s="33"/>
      <c r="S119" s="35">
        <f t="shared" si="27"/>
        <v>710.8</v>
      </c>
    </row>
    <row r="120" spans="1:19" ht="60" x14ac:dyDescent="0.25">
      <c r="A120" s="9" t="s">
        <v>125</v>
      </c>
      <c r="B120" s="14" t="s">
        <v>138</v>
      </c>
      <c r="C120" s="39">
        <v>1619.6</v>
      </c>
      <c r="D120" s="29">
        <v>1619.6</v>
      </c>
      <c r="E120" s="29">
        <v>1619.6</v>
      </c>
      <c r="R120" s="33"/>
      <c r="S120" s="35">
        <f t="shared" si="27"/>
        <v>1619.6</v>
      </c>
    </row>
    <row r="121" spans="1:19" ht="75" x14ac:dyDescent="0.25">
      <c r="A121" s="9" t="s">
        <v>139</v>
      </c>
      <c r="B121" s="14" t="s">
        <v>161</v>
      </c>
      <c r="C121" s="11">
        <f>C122+C123</f>
        <v>23454.7</v>
      </c>
      <c r="D121" s="11">
        <f t="shared" ref="D121:E121" si="30">D122+D123</f>
        <v>23454.7</v>
      </c>
      <c r="E121" s="11">
        <f t="shared" si="30"/>
        <v>23454.7</v>
      </c>
      <c r="R121" s="33"/>
      <c r="S121" s="35">
        <f t="shared" si="27"/>
        <v>23454.7</v>
      </c>
    </row>
    <row r="122" spans="1:19" ht="76.900000000000006" customHeight="1" x14ac:dyDescent="0.25">
      <c r="A122" s="9"/>
      <c r="B122" s="14" t="s">
        <v>140</v>
      </c>
      <c r="C122" s="39">
        <v>12281.2</v>
      </c>
      <c r="D122" s="29">
        <v>12281.2</v>
      </c>
      <c r="E122" s="29">
        <v>12281.2</v>
      </c>
      <c r="R122" s="33"/>
      <c r="S122" s="35">
        <f t="shared" si="27"/>
        <v>12281.2</v>
      </c>
    </row>
    <row r="123" spans="1:19" ht="120" customHeight="1" x14ac:dyDescent="0.25">
      <c r="A123" s="9"/>
      <c r="B123" s="14" t="s">
        <v>141</v>
      </c>
      <c r="C123" s="39">
        <v>11173.5</v>
      </c>
      <c r="D123" s="29">
        <v>11173.5</v>
      </c>
      <c r="E123" s="29">
        <v>11173.5</v>
      </c>
      <c r="R123" s="33"/>
      <c r="S123" s="35">
        <f t="shared" si="27"/>
        <v>11173.5</v>
      </c>
    </row>
    <row r="124" spans="1:19" ht="90" x14ac:dyDescent="0.25">
      <c r="A124" s="9" t="s">
        <v>142</v>
      </c>
      <c r="B124" s="14" t="s">
        <v>143</v>
      </c>
      <c r="C124" s="39">
        <v>272.10000000000002</v>
      </c>
      <c r="D124" s="29">
        <v>272.10000000000002</v>
      </c>
      <c r="E124" s="29">
        <v>272.10000000000002</v>
      </c>
      <c r="R124" s="33"/>
      <c r="S124" s="35">
        <f t="shared" si="27"/>
        <v>272.10000000000002</v>
      </c>
    </row>
    <row r="125" spans="1:19" ht="75" x14ac:dyDescent="0.25">
      <c r="A125" s="9" t="s">
        <v>144</v>
      </c>
      <c r="B125" s="14" t="s">
        <v>162</v>
      </c>
      <c r="C125" s="39">
        <v>8517.2260000000006</v>
      </c>
      <c r="D125" s="29">
        <v>5005.3</v>
      </c>
      <c r="E125" s="29">
        <v>5005.3</v>
      </c>
      <c r="Q125" s="29">
        <v>3511.9259999999999</v>
      </c>
      <c r="R125" s="33"/>
      <c r="S125" s="35">
        <f t="shared" si="27"/>
        <v>8517.2260000000006</v>
      </c>
    </row>
    <row r="126" spans="1:19" x14ac:dyDescent="0.25">
      <c r="A126" s="5" t="s">
        <v>145</v>
      </c>
      <c r="B126" s="6" t="s">
        <v>146</v>
      </c>
      <c r="C126" s="7">
        <f>C129+C127+C130+C128</f>
        <v>38444.559260000002</v>
      </c>
      <c r="D126" s="7">
        <f t="shared" ref="D126:E126" si="31">D129+D127+D130</f>
        <v>22484.879999999997</v>
      </c>
      <c r="E126" s="7">
        <f t="shared" si="31"/>
        <v>22564.991999999998</v>
      </c>
      <c r="R126" s="33"/>
      <c r="S126" s="35">
        <f t="shared" si="27"/>
        <v>38444.559260000002</v>
      </c>
    </row>
    <row r="127" spans="1:19" ht="75" customHeight="1" x14ac:dyDescent="0.25">
      <c r="A127" s="9" t="s">
        <v>147</v>
      </c>
      <c r="B127" s="10" t="s">
        <v>148</v>
      </c>
      <c r="C127" s="39">
        <v>947.07899999999995</v>
      </c>
      <c r="D127" s="30">
        <v>739.28</v>
      </c>
      <c r="E127" s="30">
        <v>768.49199999999996</v>
      </c>
      <c r="J127" s="29">
        <v>32.909999999999997</v>
      </c>
      <c r="K127" s="29">
        <v>89.99</v>
      </c>
      <c r="L127" s="32">
        <v>13</v>
      </c>
      <c r="M127" s="32">
        <v>100</v>
      </c>
      <c r="R127" s="33"/>
      <c r="S127" s="35">
        <f t="shared" si="27"/>
        <v>947.07899999999995</v>
      </c>
    </row>
    <row r="128" spans="1:19" ht="168" customHeight="1" x14ac:dyDescent="0.25">
      <c r="A128" s="9" t="s">
        <v>199</v>
      </c>
      <c r="B128" s="10" t="s">
        <v>200</v>
      </c>
      <c r="C128" s="39">
        <v>286.44</v>
      </c>
      <c r="D128" s="30"/>
      <c r="E128" s="30"/>
      <c r="R128" s="33">
        <v>286.44</v>
      </c>
      <c r="S128" s="35"/>
    </row>
    <row r="129" spans="1:19" ht="135" customHeight="1" x14ac:dyDescent="0.25">
      <c r="A129" s="12" t="s">
        <v>149</v>
      </c>
      <c r="B129" s="10" t="s">
        <v>190</v>
      </c>
      <c r="C129" s="39">
        <v>35305</v>
      </c>
      <c r="D129" s="29">
        <v>20467.5</v>
      </c>
      <c r="E129" s="29">
        <v>20467.5</v>
      </c>
      <c r="Q129" s="29">
        <v>2812.4</v>
      </c>
      <c r="R129" s="33">
        <v>12103.3</v>
      </c>
      <c r="S129" s="35">
        <f t="shared" si="27"/>
        <v>47408.3</v>
      </c>
    </row>
    <row r="130" spans="1:19" ht="30" x14ac:dyDescent="0.25">
      <c r="A130" s="17" t="s">
        <v>150</v>
      </c>
      <c r="B130" s="18" t="s">
        <v>151</v>
      </c>
      <c r="C130" s="39">
        <v>1906.04026</v>
      </c>
      <c r="D130" s="29">
        <v>1278.0999999999999</v>
      </c>
      <c r="E130" s="29">
        <v>1329</v>
      </c>
      <c r="L130" s="32">
        <v>429.74025999999998</v>
      </c>
      <c r="P130" s="29">
        <v>247.5</v>
      </c>
      <c r="R130" s="33"/>
      <c r="S130" s="35">
        <f t="shared" si="27"/>
        <v>1906.04026</v>
      </c>
    </row>
    <row r="131" spans="1:19" ht="28.9" customHeight="1" x14ac:dyDescent="0.25">
      <c r="A131" s="5" t="s">
        <v>152</v>
      </c>
      <c r="B131" s="6" t="s">
        <v>153</v>
      </c>
      <c r="C131" s="40">
        <f>C132</f>
        <v>20621.740000000002</v>
      </c>
      <c r="R131" s="33"/>
      <c r="S131" s="35">
        <f t="shared" si="27"/>
        <v>20621.740000000002</v>
      </c>
    </row>
    <row r="132" spans="1:19" ht="30" x14ac:dyDescent="0.25">
      <c r="A132" s="9" t="s">
        <v>154</v>
      </c>
      <c r="B132" s="14" t="s">
        <v>153</v>
      </c>
      <c r="C132" s="39">
        <v>20621.740000000002</v>
      </c>
      <c r="J132" s="29">
        <v>20527.740000000002</v>
      </c>
      <c r="R132" s="33"/>
      <c r="S132" s="35">
        <f t="shared" si="27"/>
        <v>20621.740000000002</v>
      </c>
    </row>
    <row r="133" spans="1:19" ht="27" hidden="1" customHeight="1" x14ac:dyDescent="0.25">
      <c r="A133" s="20" t="s">
        <v>155</v>
      </c>
      <c r="B133" s="21" t="s">
        <v>156</v>
      </c>
      <c r="C133" s="7">
        <f>C134</f>
        <v>0</v>
      </c>
      <c r="R133" s="33"/>
      <c r="S133" s="35">
        <f t="shared" si="27"/>
        <v>0</v>
      </c>
    </row>
    <row r="134" spans="1:19" ht="24" hidden="1" customHeight="1" x14ac:dyDescent="0.25">
      <c r="A134" s="9" t="s">
        <v>157</v>
      </c>
      <c r="B134" s="14" t="s">
        <v>158</v>
      </c>
      <c r="C134" s="41"/>
      <c r="R134" s="33"/>
      <c r="S134" s="35">
        <f t="shared" si="27"/>
        <v>0</v>
      </c>
    </row>
    <row r="135" spans="1:19" x14ac:dyDescent="0.25">
      <c r="J135" s="29">
        <f>J132+J127+K127</f>
        <v>20650.640000000003</v>
      </c>
      <c r="L135" s="32">
        <f>L29+L33+L35+L37+L39+L42+L45</f>
        <v>7872.7999999999993</v>
      </c>
      <c r="Q135" s="33">
        <f>Q129+Q125+Q112+Q111+Q101+Q78+Q77+Q72+Q71+Q56+Q59+Q37+Q33+Q29</f>
        <v>46350.425999999999</v>
      </c>
      <c r="R135" s="33"/>
      <c r="S135" s="35">
        <f t="shared" si="27"/>
        <v>0</v>
      </c>
    </row>
    <row r="136" spans="1:19" x14ac:dyDescent="0.25">
      <c r="L136" s="32">
        <f>L87+L90+L95+L96+M96+N96+L98+M98+L130+L127+M127</f>
        <v>-890.91763000001265</v>
      </c>
      <c r="Q136" s="29">
        <f>Q129+Q125+Q112+Q111+Q101+Q78+Q77</f>
        <v>34600.425999999999</v>
      </c>
      <c r="R136" s="33"/>
      <c r="S136" s="35">
        <f t="shared" si="27"/>
        <v>0</v>
      </c>
    </row>
    <row r="137" spans="1:19" x14ac:dyDescent="0.25">
      <c r="L137" s="32">
        <f>L135+L136</f>
        <v>6981.8823699999866</v>
      </c>
      <c r="Q137" s="29">
        <f>Q72+Q71+Q59+Q56+Q37+Q33+Q29</f>
        <v>11750</v>
      </c>
      <c r="R137" s="33">
        <f>R72+R71+R61+R59+R56+R54+R49+R42+R37+R29</f>
        <v>15490</v>
      </c>
      <c r="S137" s="35">
        <f t="shared" si="27"/>
        <v>15490</v>
      </c>
    </row>
    <row r="138" spans="1:19" x14ac:dyDescent="0.25">
      <c r="A138" s="22"/>
      <c r="B138" s="23"/>
      <c r="C138" s="42"/>
      <c r="R138" s="33">
        <f>R129+R128+R101+R80+R77+R105</f>
        <v>19009.39</v>
      </c>
      <c r="S138" s="35">
        <f t="shared" si="27"/>
        <v>19009.39</v>
      </c>
    </row>
    <row r="139" spans="1:19" x14ac:dyDescent="0.25">
      <c r="A139" s="22"/>
      <c r="B139" s="23"/>
      <c r="C139" s="42"/>
      <c r="L139" s="32">
        <f>L29+L39+L42+L45+L96+L98+L127+M127+L130</f>
        <v>252990.66752999998</v>
      </c>
      <c r="R139" s="33">
        <f>R137+R138</f>
        <v>34499.39</v>
      </c>
      <c r="S139" s="35">
        <f t="shared" si="27"/>
        <v>34499.39</v>
      </c>
    </row>
    <row r="140" spans="1:19" x14ac:dyDescent="0.25">
      <c r="A140" s="22"/>
      <c r="B140" s="23"/>
      <c r="C140" s="42"/>
      <c r="L140" s="32">
        <f>L33+L35+L37+L87+L90+L95+M96+N96+M98</f>
        <v>-246008.78515999997</v>
      </c>
      <c r="R140" s="33"/>
      <c r="S140" s="35">
        <f t="shared" si="27"/>
        <v>0</v>
      </c>
    </row>
    <row r="141" spans="1:19" x14ac:dyDescent="0.25">
      <c r="A141" s="22"/>
      <c r="B141" s="23"/>
      <c r="C141" s="42"/>
      <c r="R141" s="33"/>
      <c r="S141" s="35">
        <f t="shared" si="27"/>
        <v>0</v>
      </c>
    </row>
    <row r="142" spans="1:19" x14ac:dyDescent="0.25">
      <c r="A142" s="22"/>
      <c r="B142" s="23"/>
      <c r="C142" s="42"/>
      <c r="R142" s="33"/>
      <c r="S142" s="35">
        <f t="shared" si="27"/>
        <v>0</v>
      </c>
    </row>
    <row r="143" spans="1:19" ht="15.75" x14ac:dyDescent="0.25">
      <c r="A143" s="24"/>
      <c r="B143" s="23"/>
      <c r="C143" s="42"/>
      <c r="R143" s="33"/>
      <c r="S143" s="35">
        <f t="shared" si="27"/>
        <v>0</v>
      </c>
    </row>
    <row r="144" spans="1:19" ht="15.75" x14ac:dyDescent="0.25">
      <c r="A144" s="24"/>
      <c r="B144" s="23"/>
      <c r="C144" s="42"/>
      <c r="R144" s="33"/>
      <c r="S144" s="35">
        <f t="shared" si="27"/>
        <v>0</v>
      </c>
    </row>
    <row r="145" spans="1:19" ht="15.75" x14ac:dyDescent="0.25">
      <c r="A145" s="24"/>
      <c r="B145" s="23"/>
      <c r="C145" s="42"/>
      <c r="R145" s="33"/>
      <c r="S145" s="35">
        <f t="shared" si="27"/>
        <v>0</v>
      </c>
    </row>
    <row r="146" spans="1:19" ht="15.75" x14ac:dyDescent="0.25">
      <c r="A146" s="24"/>
      <c r="B146" s="25"/>
      <c r="R146" s="33"/>
      <c r="S146" s="35">
        <f t="shared" si="27"/>
        <v>0</v>
      </c>
    </row>
    <row r="147" spans="1:19" ht="15.75" x14ac:dyDescent="0.25">
      <c r="A147" s="24"/>
      <c r="B147" s="25"/>
      <c r="R147" s="33"/>
      <c r="S147" s="35">
        <f t="shared" si="27"/>
        <v>0</v>
      </c>
    </row>
    <row r="148" spans="1:19" ht="15.75" x14ac:dyDescent="0.25">
      <c r="A148" s="24"/>
      <c r="B148" s="25"/>
      <c r="R148" s="33"/>
      <c r="S148" s="35">
        <f t="shared" si="27"/>
        <v>0</v>
      </c>
    </row>
    <row r="149" spans="1:19" ht="15.75" x14ac:dyDescent="0.25">
      <c r="A149" s="24"/>
      <c r="B149" s="25"/>
      <c r="R149" s="33"/>
      <c r="S149" s="35">
        <f t="shared" si="27"/>
        <v>0</v>
      </c>
    </row>
    <row r="150" spans="1:19" ht="15.75" x14ac:dyDescent="0.25">
      <c r="A150" s="24"/>
      <c r="B150" s="25"/>
      <c r="R150" s="33"/>
      <c r="S150" s="35">
        <f t="shared" si="27"/>
        <v>0</v>
      </c>
    </row>
    <row r="151" spans="1:19" ht="15.75" x14ac:dyDescent="0.25">
      <c r="A151" s="24"/>
      <c r="B151" s="25"/>
      <c r="R151" s="33"/>
      <c r="S151" s="35">
        <f t="shared" si="27"/>
        <v>0</v>
      </c>
    </row>
    <row r="152" spans="1:19" ht="15.75" x14ac:dyDescent="0.25">
      <c r="A152" s="24"/>
      <c r="B152" s="25"/>
      <c r="R152" s="33"/>
      <c r="S152" s="35">
        <f t="shared" si="27"/>
        <v>0</v>
      </c>
    </row>
    <row r="153" spans="1:19" ht="15.75" x14ac:dyDescent="0.25">
      <c r="A153" s="24"/>
      <c r="B153" s="25"/>
      <c r="R153" s="33"/>
      <c r="S153" s="34">
        <f t="shared" si="27"/>
        <v>0</v>
      </c>
    </row>
    <row r="154" spans="1:19" ht="15.75" x14ac:dyDescent="0.25">
      <c r="A154" s="24"/>
      <c r="B154" s="25"/>
      <c r="R154" s="33"/>
      <c r="S154" s="34">
        <f t="shared" si="27"/>
        <v>0</v>
      </c>
    </row>
    <row r="155" spans="1:19" ht="15.75" x14ac:dyDescent="0.25">
      <c r="A155" s="24"/>
      <c r="B155" s="25"/>
      <c r="S155" s="34">
        <f t="shared" si="27"/>
        <v>0</v>
      </c>
    </row>
    <row r="156" spans="1:19" ht="15.75" x14ac:dyDescent="0.25">
      <c r="A156" s="24"/>
      <c r="B156" s="25"/>
      <c r="S156" s="34">
        <f t="shared" si="27"/>
        <v>0</v>
      </c>
    </row>
    <row r="157" spans="1:19" ht="15.75" x14ac:dyDescent="0.25">
      <c r="A157" s="24"/>
      <c r="B157" s="25"/>
    </row>
    <row r="158" spans="1:19" x14ac:dyDescent="0.25">
      <c r="B158" s="26"/>
    </row>
    <row r="159" spans="1:19" x14ac:dyDescent="0.25">
      <c r="B159" s="26"/>
    </row>
    <row r="160" spans="1:19" x14ac:dyDescent="0.25">
      <c r="B160" s="26"/>
    </row>
  </sheetData>
  <mergeCells count="11">
    <mergeCell ref="A19:C20"/>
    <mergeCell ref="B13:C13"/>
    <mergeCell ref="B14:C14"/>
    <mergeCell ref="B15:C15"/>
    <mergeCell ref="B16:C16"/>
    <mergeCell ref="A18:C18"/>
    <mergeCell ref="A8:C8"/>
    <mergeCell ref="A9:C9"/>
    <mergeCell ref="A12:C12"/>
    <mergeCell ref="A10:C10"/>
    <mergeCell ref="A11:C11"/>
  </mergeCells>
  <pageMargins left="0.78740157480314965" right="0.39370078740157483" top="0.78740157480314965" bottom="0.78740157480314965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2024-10-18T08:55:20Z</dcterms:modified>
</cp:coreProperties>
</file>